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krainey\Desktop\"/>
    </mc:Choice>
  </mc:AlternateContent>
  <xr:revisionPtr revIDLastSave="0" documentId="8_{0128DB8D-7E08-4EAD-80B5-17D980DD9ED4}" xr6:coauthVersionLast="47" xr6:coauthVersionMax="47" xr10:uidLastSave="{00000000-0000-0000-0000-000000000000}"/>
  <bookViews>
    <workbookView xWindow="-120" yWindow="-120" windowWidth="29040" windowHeight="15840" xr2:uid="{00000000-000D-0000-FFFF-FFFF00000000}"/>
  </bookViews>
  <sheets>
    <sheet name="User Guide" sheetId="5" r:id="rId1"/>
    <sheet name="Appendix A" sheetId="1" r:id="rId2"/>
    <sheet name="Appendix B" sheetId="2" r:id="rId3"/>
    <sheet name="Appendix C" sheetId="3" r:id="rId4"/>
    <sheet name="Appendix D" sheetId="4" r:id="rId5"/>
  </sheets>
  <definedNames>
    <definedName name="_xlnm.Print_Area" localSheetId="1">'Appendix A'!$A$1:$D$17</definedName>
    <definedName name="_xlnm.Print_Area" localSheetId="2">'Appendix B'!$A$1:$D$17</definedName>
    <definedName name="_xlnm.Print_Area" localSheetId="3">'Appendix C'!$A$1:$D$23</definedName>
    <definedName name="_xlnm.Print_Area" localSheetId="4">'Appendix D'!$A$1:$D$24</definedName>
    <definedName name="_xlnm.Print_Area" localSheetId="0">'User Guide'!$A$1:$G$18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D5" i="3"/>
  <c r="D4" i="2"/>
  <c r="D22" i="4"/>
  <c r="D21" i="3"/>
  <c r="C12" i="2"/>
  <c r="D13" i="2" s="1"/>
  <c r="D7" i="2"/>
  <c r="C12" i="1"/>
  <c r="D13" i="1" s="1"/>
  <c r="D7" i="1"/>
  <c r="D4" i="1"/>
  <c r="D15" i="1" l="1"/>
  <c r="D3" i="3" s="1"/>
  <c r="D6" i="3" s="1"/>
  <c r="D8" i="3" s="1"/>
  <c r="D11" i="3" s="1"/>
  <c r="D12" i="3" s="1"/>
  <c r="D23" i="3" s="1"/>
  <c r="D15" i="2"/>
  <c r="D3" i="4" s="1"/>
  <c r="D6" i="4" s="1"/>
  <c r="D8" i="4" s="1"/>
  <c r="D11" i="4" s="1"/>
  <c r="D12" i="4" l="1"/>
  <c r="D24" i="4" s="1"/>
</calcChain>
</file>

<file path=xl/sharedStrings.xml><?xml version="1.0" encoding="utf-8"?>
<sst xmlns="http://schemas.openxmlformats.org/spreadsheetml/2006/main" count="160" uniqueCount="95">
  <si>
    <t>Appendix A: Salary Range Guidelines for Full Time Ministers 
Without a Parsonage</t>
  </si>
  <si>
    <t>Base Salary and Housing adjustments</t>
  </si>
  <si>
    <t>Items needed for Calculation</t>
  </si>
  <si>
    <t>Calculations</t>
  </si>
  <si>
    <t>Minimum wage in the church's state and city. As of 2025, $13.75 for MO</t>
  </si>
  <si>
    <t>A</t>
  </si>
  <si>
    <t>Minimum Salary Guide (includes portion designated as housing by clergy)</t>
  </si>
  <si>
    <t>min wage/hr x 2 x 40hrs/wk</t>
  </si>
  <si>
    <t>Local Cost of Living Calculations: median house cost in church zipcode. Can be found on Zillow or other real estate website</t>
  </si>
  <si>
    <t>Percentage of house price used for adjustment 1-3%. Most churches should use 2%.</t>
  </si>
  <si>
    <t>B</t>
  </si>
  <si>
    <t>Adjustment for local living costs</t>
  </si>
  <si>
    <t>Education, Experience, and Church Setting Adjustments</t>
  </si>
  <si>
    <t>C</t>
  </si>
  <si>
    <t>Education Points: +3 points for each master's degree, and +5 points for a doctoral degree.</t>
  </si>
  <si>
    <t>D</t>
  </si>
  <si>
    <t>Experience Points (Be sure to include non-clergy related experience where relevant): Add 1 point for each year of professional experience up to 20, including experience in ministry and other relevant fields. [Continuing ministers: +1 point for each year of service in one's current call]</t>
  </si>
  <si>
    <t>E</t>
  </si>
  <si>
    <t>Ministry Setting Points: +1 point for each weekly service over 1. +1 point for average weekly attendance above 200. +1 for each FTE staff supervised by the pastor.</t>
  </si>
  <si>
    <t>Total Points for Education, Experience and Church Setting</t>
  </si>
  <si>
    <t>F</t>
  </si>
  <si>
    <t>Total Adjustment for Education, Experience and Ministry Setting</t>
  </si>
  <si>
    <t>Multiply total points by 
$750 per point</t>
  </si>
  <si>
    <t>G</t>
  </si>
  <si>
    <t>Recommended Maximum Minister Compensation</t>
  </si>
  <si>
    <t>Appendix B: Salary Range Guidelines for Full Time Ministers 
With a Parsonage</t>
  </si>
  <si>
    <t>Minimum Salary Guide (1/3 of comp is in the form of housing provided by the congregation. Remaining 2/3 is actual cash compensation)</t>
  </si>
  <si>
    <t>Cash compensation, SS Offset, and Cash in Lieu of Benefits</t>
  </si>
  <si>
    <t>H</t>
  </si>
  <si>
    <t>Cash compensation</t>
  </si>
  <si>
    <t>Negotiated Compensation agreed upon by the minister and the ministry setting. Use lines A &amp; G from Salary Range Guidelines in negotiations.</t>
  </si>
  <si>
    <t>I</t>
  </si>
  <si>
    <t>Cash in lieu of benefits</t>
  </si>
  <si>
    <t>For those declining coverage, an amount equivalent to PBUCC Plan B for a single person</t>
  </si>
  <si>
    <t>J</t>
  </si>
  <si>
    <t>Total Cash Payments to Minister</t>
  </si>
  <si>
    <t>Authorized Minister Benefits</t>
  </si>
  <si>
    <t>K</t>
  </si>
  <si>
    <t>Pension Annuity*</t>
  </si>
  <si>
    <t>14% of base compensation</t>
  </si>
  <si>
    <t>L</t>
  </si>
  <si>
    <t>Life and Disability Insurance*</t>
  </si>
  <si>
    <t>Through PBUCC 1.5% of comp.</t>
  </si>
  <si>
    <t>M</t>
  </si>
  <si>
    <t>Health, Dental, Vision</t>
  </si>
  <si>
    <t>Annual cost of PBUCC Plan A, Dental, Vision for minister, spouse, children (or equivalent coverage as agreed upon with the Authorized Minister). A rate estimator from the PBUCC website can be used.</t>
  </si>
  <si>
    <t>Total Authorized Minister Benefits</t>
  </si>
  <si>
    <t>Total Authorized Minister Compensation Package (Cash and benefits)</t>
  </si>
  <si>
    <t>Additional Budget Items needed to support the work of the minister</t>
  </si>
  <si>
    <t>N</t>
  </si>
  <si>
    <t>Professional Expenses</t>
  </si>
  <si>
    <t>O</t>
  </si>
  <si>
    <t>Continuing Education Expenses</t>
  </si>
  <si>
    <t>P</t>
  </si>
  <si>
    <t>Travel Expenses (mileage)</t>
  </si>
  <si>
    <t>Q</t>
  </si>
  <si>
    <t>Supply pastor costs for vacations and study leave</t>
  </si>
  <si>
    <t>Multiply number of non preaching Sundays x $250 (or standard rate)</t>
  </si>
  <si>
    <t>R</t>
  </si>
  <si>
    <t>Sabbatical Fund</t>
  </si>
  <si>
    <t>S</t>
  </si>
  <si>
    <t>Background Check for new call</t>
  </si>
  <si>
    <t>Total Minister Support Budget</t>
  </si>
  <si>
    <t>Total Minister-related Budget for one year of ministry</t>
  </si>
  <si>
    <t>14% compensation x 1.5 for non cash compensation (parsonage)</t>
  </si>
  <si>
    <t>Through PBUCC 1.5% of cash comp x 1.5 for non cash compensation (parsonage)</t>
  </si>
  <si>
    <t>T</t>
  </si>
  <si>
    <t>Parsonage utilities, insurance, repairs, maintenance, etc</t>
  </si>
  <si>
    <t>User Guide for Clergy Compensation Worksheet</t>
  </si>
  <si>
    <t xml:space="preserve">Apendix A: </t>
  </si>
  <si>
    <t>Appendix B:</t>
  </si>
  <si>
    <t>Apendix C &amp; D:</t>
  </si>
  <si>
    <t>Ministry Setting Points: These are points added for each weekly service over one, for average weekly attendance above 200, and for each full time staff member supervised by the pastor.</t>
  </si>
  <si>
    <t>Lines A and G represent the range of compensation for this church/clergy pair. Negotiation with the clergy should result in a package that is both fair to the pastor and affordable to the congregation. Most churches should offer a package that is in the middle to high portion of the range. Congregations that cannot offer this should consider other means of compensation, such as additional vacation days, early or more extended sabbaticals, or a portion of responsibilities shifted to lay leaders.</t>
  </si>
  <si>
    <t>Add Minimum Baseline Salary, Local Cost of Living Adjustment, and Adjustments for Education, Experience and Church Settings</t>
  </si>
  <si>
    <t>There are additional expenses to consider, such as continuing education, mileage, pulpit supply, and sabatical costs that are noted on this sheet. We encourage you to utilize each category in order to determine a fair and equitable compensation package for your clergy person.</t>
  </si>
  <si>
    <t>These guidelines are provided for instruction when entering data in the Compensation Worksheet tabs.  Please follow these instructions when determining the appropriate clergy financial package:</t>
  </si>
  <si>
    <t xml:space="preserve">Education Points are attributed to any Master's Degree or Doctoral Degree that a clergy person has achieved. </t>
  </si>
  <si>
    <t xml:space="preserve">Experience Points are meant to be calculated for life experience and other work experience outside of ministry and can total as high as 20. Ministry points for each year of ministry at their current call are in addition to that number. </t>
  </si>
  <si>
    <t>The amount of $750 is used to multiply the number of points and is the number being suggested in an attempt to produce a number that was determined to be fair and equitable compensation.</t>
  </si>
  <si>
    <t>The total at the bottom in line G will vary as you enter other numbers and will provide you with a salary range based upon which factors you have entered for each clergy person.</t>
  </si>
  <si>
    <t>There are three available plans for health insurance coverage; Plan A, Plan B, and Plan C and although we urge you to always choose to participate in Plan A, this is a choice you and your clergy person should make together following joint discussion.</t>
  </si>
  <si>
    <t>Should be reimbursed to the minister for actual miles traveled on church business, not including travel to the church (.67 cents per mile based upon 2024 IRS guidelines)</t>
  </si>
  <si>
    <t>7.65% of total or effective salary up to IRS maximum Social Security taxable income ($168,600 for 2024 and $176,100 for 2025)</t>
  </si>
  <si>
    <t>Social Security Offset (FICA tax)</t>
  </si>
  <si>
    <t>All parsonage expenses are paid by the church</t>
  </si>
  <si>
    <t>This expense is generally paid by the minister and reimbursed by the ministry setting</t>
  </si>
  <si>
    <t>An amount should be set aside each year to be used as coverage for the minister during a sabbatical.</t>
  </si>
  <si>
    <t>The cost of living will change based upon where your church is located and the median housing cost in that area. You will need to determine whether you believe the pastor would want to live in that area before configuring this number. We suggest you either work with a realtor, use Zillow or another real estate application, to help determine the median price of a home in your area.</t>
  </si>
  <si>
    <r>
      <t xml:space="preserve">This sheet is for clergy who are full time </t>
    </r>
    <r>
      <rPr>
        <b/>
        <u/>
        <sz val="12"/>
        <color theme="8" tint="0.39997558519241921"/>
        <rFont val="Arial (Body)"/>
      </rPr>
      <t>without</t>
    </r>
    <r>
      <rPr>
        <sz val="12"/>
        <color rgb="FF000000"/>
        <rFont val="Arial (Body)"/>
      </rPr>
      <t xml:space="preserve"> a parsonage. The minimum wage dollar amount listed is based on 2025 guidelines, multiplied by 40 to represent the number of hours in a week a clergy should be working, and multiplied by 52 to represent the number of weeks in a year. This calculation will provide the total base salary number listed in box D4.</t>
    </r>
  </si>
  <si>
    <r>
      <t xml:space="preserve">This sheet is for clergy who are full time </t>
    </r>
    <r>
      <rPr>
        <b/>
        <u/>
        <sz val="12"/>
        <color theme="8" tint="0.39997558519241921"/>
        <rFont val="Arial (Body)"/>
      </rPr>
      <t>with</t>
    </r>
    <r>
      <rPr>
        <sz val="12"/>
        <color rgb="FF000000"/>
        <rFont val="Arial (Body)"/>
      </rPr>
      <t xml:space="preserve"> a parsonage.  The minimum wage dollar amount listed is based on 2025 guidelines, multiplied by 40 to represent the number of hours in a week a clergy should be working, and multiplied by 52 to represent the number of weeks in a year. This calculation will provide the total base salary number listed in box D4.</t>
    </r>
  </si>
  <si>
    <t>http://www.pbucc.org</t>
  </si>
  <si>
    <t xml:space="preserve">These sheets are tools to assist you in calculating the appropriate benefits package for your clergy person. This compensation includes the cost for health care through the UCC Pension Boards which is determined by entering the information for the clergy person, including zip code of the area they are serving and age, in the Pension Board Rate Locator located on the Pension Board website: </t>
  </si>
  <si>
    <t>Appendix D: Church Budgeting for Minister Compensation Package 
With a Parsonage</t>
  </si>
  <si>
    <t>Appendix C: Church Budgeting for Minister Compensation Package 
Without a Parsonage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</si>
</sst>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7">
    <font>
      <sz val="10"/>
      <color rgb="FF000000"/>
      <name val="Arial"/>
      <scheme val="minor"/>
    </font>
    <font>
      <sz val="12"/>
      <color theme="1"/>
      <name val="Arial"/>
      <family val="2"/>
      <scheme val="minor"/>
    </font>
    <font>
      <b/>
      <sz val="14"/>
      <color rgb="FF000000"/>
      <name val="Arial"/>
      <family val="2"/>
    </font>
    <font>
      <b/>
      <sz val="12"/>
      <color rgb="FF000000"/>
      <name val="Arial"/>
      <family val="2"/>
    </font>
    <font>
      <u/>
      <sz val="10"/>
      <color rgb="FF000000"/>
      <name val="Arial"/>
      <family val="2"/>
    </font>
    <font>
      <sz val="10"/>
      <color rgb="FF000000"/>
      <name val="Arial"/>
      <family val="2"/>
    </font>
    <font>
      <b/>
      <sz val="10"/>
      <color rgb="FF000000"/>
      <name val="Arial"/>
      <family val="2"/>
    </font>
    <font>
      <sz val="10"/>
      <color theme="1"/>
      <name val="Arial"/>
      <family val="2"/>
      <scheme val="minor"/>
    </font>
    <font>
      <b/>
      <sz val="11"/>
      <color rgb="FF000000"/>
      <name val="Arial"/>
      <family val="2"/>
    </font>
    <font>
      <sz val="11"/>
      <color rgb="FF000000"/>
      <name val="Arial"/>
      <family val="2"/>
    </font>
    <font>
      <sz val="12"/>
      <color rgb="FF000000"/>
      <name val="Arial"/>
      <family val="2"/>
      <scheme val="minor"/>
    </font>
    <font>
      <b/>
      <sz val="12"/>
      <color rgb="FF000000"/>
      <name val="Arial"/>
      <family val="2"/>
      <scheme val="minor"/>
    </font>
    <font>
      <sz val="12"/>
      <color rgb="FF000000"/>
      <name val="Arial (Body)"/>
    </font>
    <font>
      <u/>
      <sz val="12"/>
      <color rgb="FF000000"/>
      <name val="Arial"/>
      <family val="2"/>
    </font>
    <font>
      <sz val="12"/>
      <color rgb="FF000000"/>
      <name val="Arial"/>
      <family val="2"/>
    </font>
    <font>
      <sz val="12"/>
      <color theme="1"/>
      <name val="Arial"/>
      <family val="2"/>
    </font>
    <font>
      <b/>
      <sz val="14"/>
      <color rgb="FF000000"/>
      <name val="Arial (Body)"/>
    </font>
    <font>
      <sz val="14"/>
      <color rgb="FF000000"/>
      <name val="Arial (Body)"/>
    </font>
    <font>
      <u/>
      <sz val="12"/>
      <color rgb="FF000000"/>
      <name val="Arial"/>
      <family val="2"/>
      <scheme val="minor"/>
    </font>
    <font>
      <b/>
      <sz val="12"/>
      <color rgb="FF4285F4"/>
      <name val="Arial (Body)"/>
    </font>
    <font>
      <sz val="12"/>
      <color theme="1"/>
      <name val="Arial (Body)"/>
    </font>
    <font>
      <b/>
      <sz val="12"/>
      <color rgb="FF000000"/>
      <name val="Arial (Body)"/>
    </font>
    <font>
      <b/>
      <sz val="12"/>
      <name val="Arial"/>
      <family val="2"/>
      <scheme val="minor"/>
    </font>
    <font>
      <sz val="12"/>
      <name val="Arial"/>
      <family val="2"/>
      <scheme val="minor"/>
    </font>
    <font>
      <b/>
      <sz val="12"/>
      <color theme="1"/>
      <name val="Arial (Body)"/>
    </font>
    <font>
      <b/>
      <sz val="12"/>
      <name val="Arial"/>
      <family val="2"/>
    </font>
    <font>
      <sz val="12"/>
      <name val="Arial"/>
      <family val="2"/>
    </font>
    <font>
      <sz val="10"/>
      <name val="Arial"/>
      <family val="2"/>
    </font>
    <font>
      <u/>
      <sz val="12"/>
      <name val="Arial"/>
      <family val="2"/>
      <scheme val="minor"/>
    </font>
    <font>
      <sz val="12"/>
      <name val="Arial (Body)"/>
    </font>
    <font>
      <b/>
      <u/>
      <sz val="12"/>
      <color theme="8" tint="0.39997558519241921"/>
      <name val="Arial (Body)"/>
    </font>
    <font>
      <b/>
      <sz val="14"/>
      <color rgb="FF000000"/>
      <name val="Arial"/>
      <family val="2"/>
      <scheme val="minor"/>
    </font>
    <font>
      <i/>
      <sz val="12"/>
      <color rgb="FF000000"/>
      <name val="Arial"/>
      <family val="2"/>
      <scheme val="minor"/>
    </font>
    <font>
      <u/>
      <sz val="10"/>
      <color theme="10"/>
      <name val="Arial"/>
      <family val="2"/>
      <scheme val="minor"/>
    </font>
    <font>
      <u/>
      <sz val="12"/>
      <color theme="10"/>
      <name val="Arial"/>
      <family val="2"/>
      <scheme val="minor"/>
    </font>
    <font>
      <b/>
      <sz val="10"/>
      <name val="Arial"/>
      <family val="2"/>
      <scheme val="minor"/>
    </font>
    <font>
      <b/>
      <sz val="10"/>
      <color rgb="FF000000"/>
      <name val="Arial"/>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7" tint="0.59999389629810485"/>
        <bgColor rgb="FFC9DAF8"/>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33" fillId="0" borderId="0" applyNumberFormat="0" applyFill="0" applyBorder="0" applyAlignment="0" applyProtection="0"/>
  </cellStyleXfs>
  <cellXfs count="215">
    <xf numFmtId="0" fontId="0" fillId="0" borderId="0" xfId="0"/>
    <xf numFmtId="0" fontId="4" fillId="0" borderId="0" xfId="0" applyFont="1" applyAlignment="1">
      <alignment horizontal="right"/>
    </xf>
    <xf numFmtId="0" fontId="5" fillId="0" borderId="0" xfId="0" applyFont="1"/>
    <xf numFmtId="164" fontId="7" fillId="0" borderId="0" xfId="0" applyNumberFormat="1" applyFont="1"/>
    <xf numFmtId="0" fontId="6" fillId="0" borderId="0" xfId="0" applyFont="1"/>
    <xf numFmtId="0" fontId="6" fillId="0" borderId="0" xfId="0" applyFont="1" applyAlignment="1">
      <alignment horizontal="center"/>
    </xf>
    <xf numFmtId="0" fontId="3" fillId="0" borderId="0" xfId="0" applyFont="1"/>
    <xf numFmtId="0" fontId="5" fillId="0" borderId="4" xfId="0" applyFont="1" applyBorder="1" applyAlignment="1">
      <alignment horizontal="center"/>
    </xf>
    <xf numFmtId="0" fontId="12" fillId="0" borderId="5" xfId="0" applyFont="1" applyBorder="1"/>
    <xf numFmtId="0" fontId="12" fillId="0" borderId="0" xfId="0" applyFont="1"/>
    <xf numFmtId="165" fontId="20" fillId="0" borderId="5" xfId="0" applyNumberFormat="1" applyFont="1" applyBorder="1"/>
    <xf numFmtId="0" fontId="5" fillId="0" borderId="5" xfId="0" applyFont="1" applyBorder="1"/>
    <xf numFmtId="0" fontId="21" fillId="0" borderId="5" xfId="0" applyFont="1" applyBorder="1"/>
    <xf numFmtId="0" fontId="8" fillId="0" borderId="4" xfId="0" applyFont="1" applyBorder="1"/>
    <xf numFmtId="0" fontId="14" fillId="0" borderId="4" xfId="0" applyFont="1" applyBorder="1" applyAlignment="1">
      <alignment horizontal="center"/>
    </xf>
    <xf numFmtId="0" fontId="14" fillId="0" borderId="5" xfId="0" applyFont="1" applyBorder="1"/>
    <xf numFmtId="0" fontId="14" fillId="0" borderId="0" xfId="0" applyFont="1"/>
    <xf numFmtId="164" fontId="14" fillId="0" borderId="5" xfId="0" applyNumberFormat="1" applyFont="1" applyBorder="1" applyAlignment="1">
      <alignment horizontal="right"/>
    </xf>
    <xf numFmtId="0" fontId="3" fillId="0" borderId="5" xfId="0" applyFont="1" applyBorder="1"/>
    <xf numFmtId="0" fontId="3" fillId="0" borderId="4" xfId="0" applyFont="1" applyBorder="1"/>
    <xf numFmtId="0" fontId="21" fillId="0" borderId="4" xfId="0" applyFont="1" applyBorder="1"/>
    <xf numFmtId="0" fontId="0" fillId="0" borderId="9" xfId="0" applyBorder="1"/>
    <xf numFmtId="0" fontId="0" fillId="0" borderId="10" xfId="0" applyBorder="1"/>
    <xf numFmtId="0" fontId="27" fillId="0" borderId="4" xfId="0" applyFont="1" applyBorder="1" applyAlignment="1">
      <alignment horizontal="center"/>
    </xf>
    <xf numFmtId="164" fontId="1" fillId="0" borderId="20" xfId="0" applyNumberFormat="1" applyFont="1" applyBorder="1"/>
    <xf numFmtId="0" fontId="14" fillId="0" borderId="23" xfId="0" applyFont="1" applyBorder="1" applyAlignment="1">
      <alignment wrapText="1"/>
    </xf>
    <xf numFmtId="0" fontId="14" fillId="0" borderId="9" xfId="0" applyFont="1" applyBorder="1" applyAlignment="1">
      <alignment vertical="center" wrapText="1"/>
    </xf>
    <xf numFmtId="0" fontId="14" fillId="0" borderId="9" xfId="0" applyFont="1" applyBorder="1" applyAlignment="1">
      <alignment horizontal="center" vertical="center" wrapText="1"/>
    </xf>
    <xf numFmtId="0" fontId="14" fillId="0" borderId="19" xfId="0" applyFont="1" applyBorder="1" applyAlignment="1">
      <alignment vertical="center" wrapText="1"/>
    </xf>
    <xf numFmtId="164" fontId="3" fillId="3" borderId="3" xfId="0" applyNumberFormat="1" applyFont="1" applyFill="1" applyBorder="1" applyAlignment="1">
      <alignment horizontal="right"/>
    </xf>
    <xf numFmtId="0" fontId="13" fillId="3" borderId="19" xfId="0" applyFont="1" applyFill="1" applyBorder="1" applyAlignment="1">
      <alignment horizontal="center" vertical="center"/>
    </xf>
    <xf numFmtId="0" fontId="13" fillId="3" borderId="28"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0" borderId="4" xfId="0" applyFont="1" applyBorder="1" applyAlignment="1">
      <alignment horizontal="center" vertical="center"/>
    </xf>
    <xf numFmtId="0" fontId="27" fillId="0" borderId="4" xfId="0" applyFont="1" applyBorder="1" applyAlignment="1">
      <alignment horizontal="center" vertical="center"/>
    </xf>
    <xf numFmtId="0" fontId="14" fillId="0" borderId="4" xfId="0" applyFont="1" applyBorder="1" applyAlignment="1">
      <alignment horizontal="center" vertical="center"/>
    </xf>
    <xf numFmtId="164" fontId="1" fillId="0" borderId="12" xfId="0" applyNumberFormat="1" applyFont="1" applyBorder="1"/>
    <xf numFmtId="0" fontId="12" fillId="0" borderId="30" xfId="0" applyFont="1" applyBorder="1"/>
    <xf numFmtId="0" fontId="12" fillId="0" borderId="20" xfId="0" applyFont="1" applyBorder="1"/>
    <xf numFmtId="0" fontId="12" fillId="0" borderId="9" xfId="0" applyFont="1" applyBorder="1" applyAlignment="1">
      <alignment horizontal="center" vertical="center"/>
    </xf>
    <xf numFmtId="0" fontId="12" fillId="0" borderId="9" xfId="0" applyFont="1" applyBorder="1" applyAlignment="1">
      <alignment vertical="center" wrapText="1"/>
    </xf>
    <xf numFmtId="0" fontId="12" fillId="0" borderId="9" xfId="0" applyFont="1" applyBorder="1" applyAlignment="1">
      <alignment vertical="center"/>
    </xf>
    <xf numFmtId="0" fontId="12" fillId="0" borderId="23" xfId="0" applyFont="1" applyBorder="1" applyAlignment="1">
      <alignment horizontal="center" vertical="center"/>
    </xf>
    <xf numFmtId="0" fontId="12" fillId="0" borderId="23" xfId="0" applyFont="1" applyBorder="1" applyAlignment="1">
      <alignment vertical="center" wrapText="1"/>
    </xf>
    <xf numFmtId="164" fontId="12" fillId="0" borderId="12" xfId="0" applyNumberFormat="1" applyFont="1" applyBorder="1" applyAlignment="1">
      <alignment horizontal="right"/>
    </xf>
    <xf numFmtId="164" fontId="23" fillId="0" borderId="12" xfId="0" applyNumberFormat="1" applyFont="1" applyBorder="1" applyAlignment="1">
      <alignment horizontal="right"/>
    </xf>
    <xf numFmtId="0" fontId="12" fillId="0" borderId="9" xfId="0" applyFont="1" applyBorder="1" applyAlignment="1">
      <alignment horizontal="left" vertical="center" wrapText="1"/>
    </xf>
    <xf numFmtId="0" fontId="12" fillId="0" borderId="9" xfId="0" applyFont="1" applyBorder="1" applyAlignment="1">
      <alignment wrapText="1"/>
    </xf>
    <xf numFmtId="0" fontId="12" fillId="0" borderId="9" xfId="0" applyFont="1" applyBorder="1"/>
    <xf numFmtId="0" fontId="12" fillId="0" borderId="30" xfId="0" applyFont="1" applyBorder="1" applyAlignment="1">
      <alignment vertical="center"/>
    </xf>
    <xf numFmtId="0" fontId="12" fillId="0" borderId="30" xfId="0" applyFont="1" applyBorder="1" applyAlignment="1">
      <alignment wrapText="1"/>
    </xf>
    <xf numFmtId="0" fontId="21" fillId="0" borderId="17" xfId="0" applyFont="1" applyBorder="1" applyAlignment="1">
      <alignment horizontal="left" vertical="center"/>
    </xf>
    <xf numFmtId="0" fontId="12" fillId="0" borderId="10" xfId="0" applyFont="1" applyBorder="1" applyAlignment="1">
      <alignment vertical="center"/>
    </xf>
    <xf numFmtId="164" fontId="22" fillId="0" borderId="5" xfId="0" applyNumberFormat="1" applyFont="1" applyBorder="1" applyAlignment="1">
      <alignment horizontal="right"/>
    </xf>
    <xf numFmtId="0" fontId="21" fillId="0" borderId="29" xfId="0" applyFont="1" applyBorder="1" applyAlignment="1">
      <alignment horizontal="left"/>
    </xf>
    <xf numFmtId="164" fontId="21" fillId="0" borderId="20" xfId="0" applyNumberFormat="1" applyFont="1" applyBorder="1" applyAlignment="1">
      <alignment horizontal="right"/>
    </xf>
    <xf numFmtId="0" fontId="12" fillId="0" borderId="11" xfId="0" applyFont="1" applyBorder="1" applyAlignment="1">
      <alignment horizontal="center" vertical="center" wrapText="1"/>
    </xf>
    <xf numFmtId="0" fontId="12" fillId="0" borderId="11" xfId="0" applyFont="1" applyBorder="1" applyAlignment="1">
      <alignment horizontal="center" vertical="center"/>
    </xf>
    <xf numFmtId="0" fontId="21" fillId="0" borderId="31" xfId="0" applyFont="1" applyBorder="1"/>
    <xf numFmtId="0" fontId="12" fillId="0" borderId="32" xfId="0" applyFont="1" applyBorder="1"/>
    <xf numFmtId="0" fontId="12" fillId="0" borderId="34" xfId="0" applyFont="1" applyBorder="1"/>
    <xf numFmtId="0" fontId="25" fillId="0" borderId="19" xfId="0" applyFont="1" applyBorder="1" applyAlignment="1" applyProtection="1">
      <alignment horizontal="right"/>
      <protection locked="0"/>
    </xf>
    <xf numFmtId="0" fontId="25" fillId="0" borderId="9" xfId="0" applyFont="1" applyBorder="1" applyAlignment="1" applyProtection="1">
      <alignment horizontal="right"/>
      <protection locked="0"/>
    </xf>
    <xf numFmtId="0" fontId="15" fillId="0" borderId="9" xfId="0" applyFont="1" applyBorder="1" applyAlignment="1">
      <alignment horizontal="right"/>
    </xf>
    <xf numFmtId="0" fontId="19" fillId="0" borderId="5" xfId="0" applyFont="1" applyBorder="1" applyProtection="1">
      <protection locked="0"/>
    </xf>
    <xf numFmtId="164" fontId="23" fillId="0" borderId="5" xfId="0" applyNumberFormat="1" applyFont="1" applyBorder="1" applyAlignment="1" applyProtection="1">
      <alignment horizontal="right"/>
      <protection locked="0"/>
    </xf>
    <xf numFmtId="164" fontId="23" fillId="0" borderId="12" xfId="0" applyNumberFormat="1" applyFont="1" applyBorder="1" applyAlignment="1" applyProtection="1">
      <alignment horizontal="right"/>
      <protection locked="0"/>
    </xf>
    <xf numFmtId="0" fontId="19" fillId="0" borderId="12" xfId="0" applyFont="1" applyBorder="1" applyProtection="1">
      <protection locked="0"/>
    </xf>
    <xf numFmtId="164" fontId="22" fillId="0" borderId="12" xfId="0" applyNumberFormat="1" applyFont="1" applyBorder="1" applyAlignment="1" applyProtection="1">
      <alignment horizontal="right"/>
      <protection locked="0"/>
    </xf>
    <xf numFmtId="0" fontId="14" fillId="0" borderId="16" xfId="0" applyFont="1" applyBorder="1" applyAlignment="1">
      <alignment vertical="center" wrapText="1"/>
    </xf>
    <xf numFmtId="0" fontId="14" fillId="0" borderId="25" xfId="0" applyFont="1" applyBorder="1" applyAlignment="1">
      <alignment vertical="center" wrapText="1"/>
    </xf>
    <xf numFmtId="0" fontId="14" fillId="0" borderId="25" xfId="0" applyFont="1" applyBorder="1"/>
    <xf numFmtId="0" fontId="14" fillId="0" borderId="38" xfId="0" applyFont="1" applyBorder="1" applyAlignment="1">
      <alignment horizontal="right" wrapText="1"/>
    </xf>
    <xf numFmtId="164" fontId="26" fillId="0" borderId="9" xfId="0" applyNumberFormat="1" applyFont="1" applyBorder="1" applyAlignment="1" applyProtection="1">
      <alignment horizontal="right"/>
      <protection locked="0"/>
    </xf>
    <xf numFmtId="10" fontId="26" fillId="0" borderId="9" xfId="0" applyNumberFormat="1" applyFont="1" applyBorder="1" applyAlignment="1" applyProtection="1">
      <alignment horizontal="right"/>
      <protection locked="0"/>
    </xf>
    <xf numFmtId="164" fontId="26" fillId="0" borderId="39" xfId="0" applyNumberFormat="1" applyFont="1" applyBorder="1" applyAlignment="1">
      <alignment horizontal="right"/>
    </xf>
    <xf numFmtId="0" fontId="14" fillId="0" borderId="12" xfId="0" applyFont="1" applyBorder="1"/>
    <xf numFmtId="0" fontId="14" fillId="3" borderId="26" xfId="0" applyFont="1" applyFill="1" applyBorder="1" applyAlignment="1">
      <alignment horizontal="left" vertical="center" wrapText="1"/>
    </xf>
    <xf numFmtId="0" fontId="12" fillId="3" borderId="30" xfId="0" applyFont="1" applyFill="1" applyBorder="1"/>
    <xf numFmtId="0" fontId="12" fillId="3" borderId="30" xfId="0" applyFont="1" applyFill="1" applyBorder="1" applyAlignment="1">
      <alignment wrapText="1"/>
    </xf>
    <xf numFmtId="164" fontId="24" fillId="3" borderId="20" xfId="0" applyNumberFormat="1" applyFont="1" applyFill="1" applyBorder="1"/>
    <xf numFmtId="0" fontId="12" fillId="3" borderId="33" xfId="0" applyFont="1" applyFill="1" applyBorder="1"/>
    <xf numFmtId="164" fontId="22" fillId="3" borderId="12" xfId="0" applyNumberFormat="1" applyFont="1" applyFill="1" applyBorder="1" applyAlignment="1">
      <alignment horizontal="right"/>
    </xf>
    <xf numFmtId="164" fontId="21" fillId="3" borderId="10" xfId="0" applyNumberFormat="1" applyFont="1" applyFill="1" applyBorder="1" applyAlignment="1">
      <alignment horizontal="right"/>
    </xf>
    <xf numFmtId="164" fontId="21" fillId="3" borderId="3" xfId="0" applyNumberFormat="1" applyFont="1" applyFill="1" applyBorder="1" applyAlignment="1">
      <alignment horizontal="right"/>
    </xf>
    <xf numFmtId="164" fontId="21" fillId="3" borderId="20" xfId="0" applyNumberFormat="1" applyFont="1" applyFill="1" applyBorder="1" applyAlignment="1">
      <alignment horizontal="right"/>
    </xf>
    <xf numFmtId="164" fontId="21" fillId="3" borderId="12" xfId="0" applyNumberFormat="1" applyFont="1" applyFill="1" applyBorder="1" applyAlignment="1">
      <alignment horizontal="right"/>
    </xf>
    <xf numFmtId="0" fontId="11" fillId="3" borderId="40" xfId="0" applyFont="1" applyFill="1" applyBorder="1" applyAlignment="1">
      <alignment horizontal="center" vertical="center"/>
    </xf>
    <xf numFmtId="0" fontId="11" fillId="3" borderId="40" xfId="0" applyFont="1" applyFill="1" applyBorder="1" applyAlignment="1">
      <alignment horizontal="center" vertical="center" wrapText="1"/>
    </xf>
    <xf numFmtId="0" fontId="3" fillId="3" borderId="17" xfId="0" applyFont="1" applyFill="1" applyBorder="1" applyAlignment="1">
      <alignment horizontal="center" vertical="center"/>
    </xf>
    <xf numFmtId="164" fontId="21" fillId="3" borderId="52" xfId="0" applyNumberFormat="1" applyFont="1" applyFill="1" applyBorder="1" applyAlignment="1">
      <alignment horizontal="right"/>
    </xf>
    <xf numFmtId="0" fontId="14" fillId="3" borderId="9" xfId="0" applyFont="1" applyFill="1" applyBorder="1" applyAlignment="1">
      <alignment horizontal="left" vertical="center" wrapText="1"/>
    </xf>
    <xf numFmtId="0" fontId="5" fillId="3" borderId="11" xfId="0" applyFont="1" applyFill="1" applyBorder="1" applyAlignment="1">
      <alignment horizontal="center" vertical="center"/>
    </xf>
    <xf numFmtId="164" fontId="20" fillId="0" borderId="20" xfId="0" applyNumberFormat="1" applyFont="1" applyBorder="1"/>
    <xf numFmtId="0" fontId="14" fillId="3" borderId="53" xfId="0" applyFont="1" applyFill="1" applyBorder="1" applyAlignment="1">
      <alignment horizontal="center" vertical="center"/>
    </xf>
    <xf numFmtId="0" fontId="5" fillId="0" borderId="29" xfId="0" applyFont="1" applyBorder="1" applyAlignment="1">
      <alignment horizontal="center" vertical="center"/>
    </xf>
    <xf numFmtId="0" fontId="14" fillId="0" borderId="23" xfId="0" applyFont="1" applyBorder="1" applyAlignment="1">
      <alignment vertical="center" wrapText="1"/>
    </xf>
    <xf numFmtId="0" fontId="3" fillId="0" borderId="16" xfId="0" applyFont="1" applyBorder="1" applyAlignment="1">
      <alignment vertical="center" wrapText="1"/>
    </xf>
    <xf numFmtId="0" fontId="26" fillId="0" borderId="24" xfId="0" applyFont="1" applyBorder="1" applyAlignment="1">
      <alignment vertical="center" wrapText="1"/>
    </xf>
    <xf numFmtId="0" fontId="26" fillId="0" borderId="25" xfId="0" applyFont="1" applyBorder="1" applyAlignment="1">
      <alignment vertical="center"/>
    </xf>
    <xf numFmtId="164" fontId="23" fillId="0" borderId="23" xfId="0" applyNumberFormat="1" applyFont="1" applyBorder="1" applyAlignment="1">
      <alignment horizontal="right"/>
    </xf>
    <xf numFmtId="0" fontId="12" fillId="0" borderId="16" xfId="0" applyFont="1" applyBorder="1" applyAlignment="1">
      <alignment horizontal="center"/>
    </xf>
    <xf numFmtId="0" fontId="29" fillId="0" borderId="25" xfId="0" applyFont="1" applyBorder="1"/>
    <xf numFmtId="165" fontId="29" fillId="0" borderId="54" xfId="0" applyNumberFormat="1" applyFont="1" applyBorder="1" applyAlignment="1" applyProtection="1">
      <alignment horizontal="right"/>
      <protection locked="0"/>
    </xf>
    <xf numFmtId="10" fontId="29" fillId="0" borderId="9" xfId="0" applyNumberFormat="1" applyFont="1" applyBorder="1" applyAlignment="1" applyProtection="1">
      <alignment horizontal="right"/>
      <protection locked="0"/>
    </xf>
    <xf numFmtId="0" fontId="18" fillId="0" borderId="54" xfId="0" applyFont="1" applyBorder="1" applyAlignment="1">
      <alignment vertical="center" wrapText="1"/>
    </xf>
    <xf numFmtId="0" fontId="28" fillId="0" borderId="54" xfId="0" applyFont="1" applyBorder="1" applyAlignment="1">
      <alignment vertical="center" wrapText="1"/>
    </xf>
    <xf numFmtId="0" fontId="26" fillId="0" borderId="9" xfId="0" applyFont="1" applyBorder="1" applyAlignment="1">
      <alignment vertical="center" wrapText="1"/>
    </xf>
    <xf numFmtId="0" fontId="12" fillId="0" borderId="12" xfId="0" applyFont="1" applyBorder="1"/>
    <xf numFmtId="0" fontId="26" fillId="0" borderId="47" xfId="0" applyFont="1" applyBorder="1" applyAlignment="1">
      <alignment vertical="center" wrapText="1"/>
    </xf>
    <xf numFmtId="0" fontId="29" fillId="0" borderId="55" xfId="0" applyFont="1" applyBorder="1" applyAlignment="1" applyProtection="1">
      <alignment horizontal="right"/>
      <protection locked="0"/>
    </xf>
    <xf numFmtId="0" fontId="29" fillId="0" borderId="24" xfId="0" applyFont="1" applyBorder="1" applyAlignment="1">
      <alignment horizontal="right"/>
    </xf>
    <xf numFmtId="0" fontId="14" fillId="0" borderId="9" xfId="0" applyFont="1" applyBorder="1" applyAlignment="1">
      <alignment vertical="center"/>
    </xf>
    <xf numFmtId="0" fontId="12" fillId="0" borderId="9" xfId="0" applyFont="1" applyBorder="1" applyAlignment="1">
      <alignment horizontal="center" wrapText="1"/>
    </xf>
    <xf numFmtId="164" fontId="20" fillId="0" borderId="12" xfId="0" applyNumberFormat="1" applyFont="1" applyBorder="1"/>
    <xf numFmtId="0" fontId="29" fillId="0" borderId="9" xfId="0" applyFont="1" applyBorder="1" applyAlignment="1" applyProtection="1">
      <alignment horizontal="right"/>
      <protection locked="0"/>
    </xf>
    <xf numFmtId="0" fontId="23" fillId="3" borderId="12" xfId="0" applyFont="1" applyFill="1" applyBorder="1"/>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2" fillId="0" borderId="36"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51" xfId="0" applyFont="1" applyBorder="1" applyAlignment="1">
      <alignment horizontal="center" vertical="center" wrapText="1"/>
    </xf>
    <xf numFmtId="0" fontId="12" fillId="0" borderId="49" xfId="0" applyFont="1" applyBorder="1" applyAlignment="1">
      <alignment horizontal="left" vertical="center" wrapText="1"/>
    </xf>
    <xf numFmtId="0" fontId="12" fillId="0" borderId="26" xfId="0" applyFont="1" applyBorder="1" applyAlignment="1">
      <alignment horizontal="left" vertical="center" wrapText="1"/>
    </xf>
    <xf numFmtId="0" fontId="12" fillId="0" borderId="50"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0" fillId="0" borderId="37" xfId="0" applyFont="1" applyBorder="1" applyAlignment="1">
      <alignment horizontal="left" vertical="center" wrapText="1"/>
    </xf>
    <xf numFmtId="0" fontId="10" fillId="0" borderId="25" xfId="0" applyFont="1" applyBorder="1" applyAlignment="1">
      <alignment horizontal="left" vertical="center" wrapText="1"/>
    </xf>
    <xf numFmtId="0" fontId="10" fillId="0" borderId="45" xfId="0" applyFont="1" applyBorder="1" applyAlignment="1">
      <alignment horizontal="left" vertical="center" wrapText="1"/>
    </xf>
    <xf numFmtId="0" fontId="0" fillId="0" borderId="27" xfId="0" applyBorder="1"/>
    <xf numFmtId="0" fontId="0" fillId="0" borderId="29" xfId="0" applyBorder="1"/>
    <xf numFmtId="0" fontId="0" fillId="0" borderId="31" xfId="0" applyBorder="1"/>
    <xf numFmtId="0" fontId="10" fillId="0" borderId="49" xfId="0" applyFont="1" applyBorder="1" applyAlignment="1">
      <alignment horizontal="left" vertical="center" wrapText="1"/>
    </xf>
    <xf numFmtId="0" fontId="10" fillId="0" borderId="26" xfId="0" applyFont="1" applyBorder="1" applyAlignment="1">
      <alignment horizontal="left" vertical="center" wrapText="1"/>
    </xf>
    <xf numFmtId="0" fontId="10" fillId="0" borderId="50" xfId="0" applyFont="1" applyBorder="1" applyAlignment="1">
      <alignment horizontal="left" vertical="center" wrapText="1"/>
    </xf>
    <xf numFmtId="0" fontId="12" fillId="0" borderId="46" xfId="0" applyFont="1" applyBorder="1" applyAlignment="1">
      <alignment horizontal="left" vertical="center" wrapText="1"/>
    </xf>
    <xf numFmtId="0" fontId="12" fillId="0" borderId="47" xfId="0" applyFont="1" applyBorder="1" applyAlignment="1">
      <alignment horizontal="left" vertical="center" wrapText="1"/>
    </xf>
    <xf numFmtId="0" fontId="12" fillId="0" borderId="48" xfId="0" applyFont="1" applyBorder="1" applyAlignment="1">
      <alignment horizontal="left" vertical="center" wrapText="1"/>
    </xf>
    <xf numFmtId="0" fontId="12" fillId="0" borderId="11" xfId="0" applyFont="1" applyBorder="1" applyAlignment="1">
      <alignment horizontal="left" vertical="center" wrapText="1"/>
    </xf>
    <xf numFmtId="0" fontId="12" fillId="0" borderId="9" xfId="0" applyFont="1" applyBorder="1" applyAlignment="1">
      <alignment horizontal="left" vertical="center" wrapText="1"/>
    </xf>
    <xf numFmtId="0" fontId="12" fillId="0" borderId="12" xfId="0" applyFont="1" applyBorder="1" applyAlignment="1">
      <alignment horizontal="left" vertical="center" wrapText="1"/>
    </xf>
    <xf numFmtId="0" fontId="12" fillId="0" borderId="44" xfId="0" applyFont="1" applyBorder="1" applyAlignment="1">
      <alignment horizontal="left" vertical="center" wrapText="1"/>
    </xf>
    <xf numFmtId="0" fontId="12" fillId="0" borderId="22" xfId="0" applyFont="1" applyBorder="1" applyAlignment="1">
      <alignment horizontal="left" vertical="center" wrapText="1"/>
    </xf>
    <xf numFmtId="0" fontId="12" fillId="0" borderId="35" xfId="0" applyFont="1" applyBorder="1" applyAlignment="1">
      <alignment horizontal="left" vertical="center" wrapText="1"/>
    </xf>
    <xf numFmtId="0" fontId="0" fillId="0" borderId="4" xfId="0" applyBorder="1"/>
    <xf numFmtId="0" fontId="0" fillId="0" borderId="6" xfId="0" applyBorder="1"/>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34" fillId="0" borderId="6" xfId="1" applyFont="1" applyBorder="1" applyAlignment="1">
      <alignment horizontal="center" vertical="center"/>
    </xf>
    <xf numFmtId="0" fontId="34" fillId="0" borderId="7" xfId="1" applyFont="1" applyBorder="1" applyAlignment="1">
      <alignment horizontal="center" vertical="center"/>
    </xf>
    <xf numFmtId="0" fontId="34" fillId="0" borderId="8" xfId="1" applyFont="1" applyBorder="1" applyAlignment="1">
      <alignment horizontal="center" vertical="center"/>
    </xf>
    <xf numFmtId="0" fontId="0" fillId="0" borderId="0" xfId="0"/>
    <xf numFmtId="0" fontId="2" fillId="4" borderId="1" xfId="0" applyFont="1" applyFill="1" applyBorder="1" applyAlignment="1">
      <alignment horizontal="center"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3" fillId="3" borderId="27" xfId="0" applyFont="1" applyFill="1" applyBorder="1" applyAlignment="1">
      <alignment horizontal="center" vertical="center"/>
    </xf>
    <xf numFmtId="0" fontId="0" fillId="3" borderId="18" xfId="0" applyFill="1" applyBorder="1" applyAlignment="1">
      <alignment horizontal="center" vertical="center"/>
    </xf>
    <xf numFmtId="0" fontId="9"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0" xfId="0" applyFont="1"/>
    <xf numFmtId="0" fontId="25" fillId="3" borderId="1" xfId="0" applyFont="1" applyFill="1" applyBorder="1" applyAlignment="1">
      <alignment horizontal="center" vertical="center"/>
    </xf>
    <xf numFmtId="0" fontId="35" fillId="3" borderId="2" xfId="0" applyFont="1" applyFill="1" applyBorder="1" applyAlignment="1">
      <alignment horizontal="center" vertical="center"/>
    </xf>
    <xf numFmtId="0" fontId="36" fillId="3" borderId="3" xfId="0" applyFont="1" applyFill="1" applyBorder="1"/>
    <xf numFmtId="0" fontId="16" fillId="4"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0" fillId="3" borderId="1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0" fillId="0" borderId="3" xfId="0" applyBorder="1" applyAlignment="1">
      <alignment horizontal="center"/>
    </xf>
    <xf numFmtId="0" fontId="21" fillId="3" borderId="17" xfId="0" applyFont="1" applyFill="1" applyBorder="1" applyAlignment="1">
      <alignment horizontal="left"/>
    </xf>
    <xf numFmtId="0" fontId="12" fillId="3" borderId="30" xfId="0" applyFont="1" applyFill="1" applyBorder="1"/>
    <xf numFmtId="0" fontId="21" fillId="3" borderId="1" xfId="0" applyFont="1" applyFill="1" applyBorder="1" applyAlignment="1">
      <alignment horizontal="left"/>
    </xf>
    <xf numFmtId="0" fontId="12" fillId="3" borderId="2" xfId="0" applyFont="1" applyFill="1" applyBorder="1"/>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1" fillId="3" borderId="29" xfId="0" applyFont="1" applyFill="1" applyBorder="1" applyAlignment="1">
      <alignment horizontal="left" vertical="center"/>
    </xf>
    <xf numFmtId="0" fontId="12" fillId="3" borderId="30" xfId="0" applyFont="1" applyFill="1" applyBorder="1" applyAlignment="1">
      <alignment vertical="center"/>
    </xf>
    <xf numFmtId="0" fontId="21" fillId="0" borderId="29" xfId="0" applyFont="1" applyBorder="1" applyAlignment="1">
      <alignment vertical="center"/>
    </xf>
    <xf numFmtId="0" fontId="12" fillId="0" borderId="30" xfId="0" applyFont="1" applyBorder="1" applyAlignment="1">
      <alignment vertical="center"/>
    </xf>
    <xf numFmtId="0" fontId="21" fillId="3" borderId="21" xfId="0" applyFont="1" applyFill="1" applyBorder="1" applyAlignment="1">
      <alignment horizontal="left" vertical="center"/>
    </xf>
    <xf numFmtId="0" fontId="12" fillId="3" borderId="32" xfId="0" applyFont="1" applyFill="1" applyBorder="1" applyAlignment="1">
      <alignment vertical="center"/>
    </xf>
    <xf numFmtId="0" fontId="21" fillId="3" borderId="17" xfId="0" applyFont="1" applyFill="1" applyBorder="1" applyAlignment="1">
      <alignment horizontal="left" vertical="center"/>
    </xf>
    <xf numFmtId="0" fontId="12" fillId="3" borderId="10" xfId="0" applyFont="1" applyFill="1" applyBorder="1" applyAlignment="1">
      <alignment vertical="center"/>
    </xf>
    <xf numFmtId="0" fontId="12" fillId="3" borderId="10" xfId="0" applyFont="1" applyFill="1" applyBorder="1"/>
    <xf numFmtId="0" fontId="21" fillId="3" borderId="41"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43" xfId="0" applyFont="1" applyFill="1" applyBorder="1" applyAlignment="1">
      <alignment horizontal="center" vertical="center"/>
    </xf>
    <xf numFmtId="0" fontId="21" fillId="3" borderId="29" xfId="0" applyFont="1" applyFill="1" applyBorder="1" applyAlignment="1">
      <alignment horizontal="left"/>
    </xf>
    <xf numFmtId="0" fontId="2" fillId="2" borderId="1" xfId="0" applyFont="1" applyFill="1" applyBorder="1" applyAlignment="1">
      <alignment horizontal="center" vertical="center" wrapText="1"/>
    </xf>
    <xf numFmtId="0" fontId="0" fillId="2" borderId="2" xfId="0" applyFill="1" applyBorder="1" applyAlignment="1">
      <alignment vertical="center"/>
    </xf>
    <xf numFmtId="0" fontId="0" fillId="2" borderId="3" xfId="0" applyFill="1" applyBorder="1" applyAlignment="1">
      <alignment vertical="center"/>
    </xf>
    <xf numFmtId="0" fontId="21" fillId="3" borderId="29" xfId="0" applyFont="1" applyFill="1" applyBorder="1" applyAlignment="1">
      <alignment horizontal="left" vertical="center" wrapText="1"/>
    </xf>
    <xf numFmtId="0" fontId="21" fillId="3" borderId="11" xfId="0" applyFont="1" applyFill="1" applyBorder="1" applyAlignment="1">
      <alignment horizontal="left" vertical="center"/>
    </xf>
    <xf numFmtId="0" fontId="12" fillId="3" borderId="9" xfId="0" applyFont="1" applyFill="1" applyBorder="1" applyAlignment="1">
      <alignment vertical="center"/>
    </xf>
    <xf numFmtId="0" fontId="21" fillId="3" borderId="29" xfId="0" applyFont="1" applyFill="1" applyBorder="1" applyAlignment="1">
      <alignment horizontal="center" vertical="center"/>
    </xf>
    <xf numFmtId="0" fontId="12" fillId="3" borderId="30" xfId="0" applyFont="1" applyFill="1" applyBorder="1" applyAlignment="1">
      <alignment horizontal="center" vertical="center"/>
    </xf>
    <xf numFmtId="0" fontId="0" fillId="0" borderId="20"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4B39-4B2C-9142-A829-3881F3CE146C}">
  <sheetPr>
    <pageSetUpPr fitToPage="1"/>
  </sheetPr>
  <dimension ref="A1:G18"/>
  <sheetViews>
    <sheetView tabSelected="1" workbookViewId="0">
      <selection sqref="A1:G1"/>
    </sheetView>
  </sheetViews>
  <sheetFormatPr defaultColWidth="11.42578125" defaultRowHeight="12.75"/>
  <cols>
    <col min="1" max="1" width="19.28515625" customWidth="1"/>
    <col min="7" max="7" width="28.7109375" customWidth="1"/>
  </cols>
  <sheetData>
    <row r="1" spans="1:7" ht="45.75" customHeight="1" thickBot="1">
      <c r="A1" s="117" t="s">
        <v>68</v>
      </c>
      <c r="B1" s="118"/>
      <c r="C1" s="118"/>
      <c r="D1" s="118"/>
      <c r="E1" s="118"/>
      <c r="F1" s="118"/>
      <c r="G1" s="119"/>
    </row>
    <row r="2" spans="1:7" ht="42.95" customHeight="1" thickBot="1">
      <c r="A2" s="120" t="s">
        <v>76</v>
      </c>
      <c r="B2" s="121"/>
      <c r="C2" s="121"/>
      <c r="D2" s="121"/>
      <c r="E2" s="121"/>
      <c r="F2" s="121"/>
      <c r="G2" s="122"/>
    </row>
    <row r="3" spans="1:7" ht="31.5" customHeight="1" thickBot="1">
      <c r="A3" s="87" t="s">
        <v>69</v>
      </c>
      <c r="B3" s="129" t="s">
        <v>89</v>
      </c>
      <c r="C3" s="130"/>
      <c r="D3" s="130"/>
      <c r="E3" s="130"/>
      <c r="F3" s="130"/>
      <c r="G3" s="131"/>
    </row>
    <row r="4" spans="1:7" ht="51.75" customHeight="1" thickBot="1">
      <c r="A4" s="138"/>
      <c r="B4" s="132"/>
      <c r="C4" s="133"/>
      <c r="D4" s="133"/>
      <c r="E4" s="133"/>
      <c r="F4" s="133"/>
      <c r="G4" s="134"/>
    </row>
    <row r="5" spans="1:7" ht="82.5" customHeight="1" thickBot="1">
      <c r="A5" s="139"/>
      <c r="B5" s="126" t="s">
        <v>88</v>
      </c>
      <c r="C5" s="127"/>
      <c r="D5" s="127"/>
      <c r="E5" s="127"/>
      <c r="F5" s="127"/>
      <c r="G5" s="128"/>
    </row>
    <row r="6" spans="1:7" ht="39" customHeight="1" thickBot="1">
      <c r="A6" s="139"/>
      <c r="B6" s="123" t="s">
        <v>77</v>
      </c>
      <c r="C6" s="124"/>
      <c r="D6" s="124"/>
      <c r="E6" s="124"/>
      <c r="F6" s="124"/>
      <c r="G6" s="125"/>
    </row>
    <row r="7" spans="1:7" ht="53.25" customHeight="1" thickBot="1">
      <c r="A7" s="139"/>
      <c r="B7" s="126" t="s">
        <v>78</v>
      </c>
      <c r="C7" s="127"/>
      <c r="D7" s="127"/>
      <c r="E7" s="127"/>
      <c r="F7" s="127"/>
      <c r="G7" s="128"/>
    </row>
    <row r="8" spans="1:7" ht="53.25" customHeight="1" thickBot="1">
      <c r="A8" s="139"/>
      <c r="B8" s="123" t="s">
        <v>72</v>
      </c>
      <c r="C8" s="124"/>
      <c r="D8" s="124"/>
      <c r="E8" s="124"/>
      <c r="F8" s="124"/>
      <c r="G8" s="125"/>
    </row>
    <row r="9" spans="1:7" ht="53.25" customHeight="1" thickBot="1">
      <c r="A9" s="139"/>
      <c r="B9" s="126" t="s">
        <v>79</v>
      </c>
      <c r="C9" s="127"/>
      <c r="D9" s="127"/>
      <c r="E9" s="127"/>
      <c r="F9" s="127"/>
      <c r="G9" s="128"/>
    </row>
    <row r="10" spans="1:7" ht="56.25" customHeight="1" thickBot="1">
      <c r="A10" s="140"/>
      <c r="B10" s="141" t="s">
        <v>80</v>
      </c>
      <c r="C10" s="142"/>
      <c r="D10" s="142"/>
      <c r="E10" s="142"/>
      <c r="F10" s="142"/>
      <c r="G10" s="143"/>
    </row>
    <row r="11" spans="1:7" ht="31.5" customHeight="1" thickBot="1">
      <c r="A11" s="87" t="s">
        <v>70</v>
      </c>
      <c r="B11" s="144" t="s">
        <v>90</v>
      </c>
      <c r="C11" s="145"/>
      <c r="D11" s="145"/>
      <c r="E11" s="145"/>
      <c r="F11" s="145"/>
      <c r="G11" s="146"/>
    </row>
    <row r="12" spans="1:7">
      <c r="A12" s="153"/>
      <c r="B12" s="147"/>
      <c r="C12" s="148"/>
      <c r="D12" s="148"/>
      <c r="E12" s="148"/>
      <c r="F12" s="148"/>
      <c r="G12" s="149"/>
    </row>
    <row r="13" spans="1:7" ht="43.5" customHeight="1" thickBot="1">
      <c r="A13" s="154"/>
      <c r="B13" s="150"/>
      <c r="C13" s="151"/>
      <c r="D13" s="151"/>
      <c r="E13" s="151"/>
      <c r="F13" s="151"/>
      <c r="G13" s="152"/>
    </row>
    <row r="14" spans="1:7" ht="31.5" customHeight="1" thickBot="1">
      <c r="A14" s="88" t="s">
        <v>71</v>
      </c>
      <c r="B14" s="155" t="s">
        <v>92</v>
      </c>
      <c r="C14" s="156"/>
      <c r="D14" s="156"/>
      <c r="E14" s="156"/>
      <c r="F14" s="156"/>
      <c r="G14" s="157"/>
    </row>
    <row r="15" spans="1:7" ht="48.75" customHeight="1">
      <c r="A15" s="138"/>
      <c r="B15" s="158"/>
      <c r="C15" s="159"/>
      <c r="D15" s="159"/>
      <c r="E15" s="159"/>
      <c r="F15" s="159"/>
      <c r="G15" s="160"/>
    </row>
    <row r="16" spans="1:7" ht="16.5" customHeight="1" thickBot="1">
      <c r="A16" s="139"/>
      <c r="B16" s="164" t="s">
        <v>91</v>
      </c>
      <c r="C16" s="165"/>
      <c r="D16" s="165"/>
      <c r="E16" s="165"/>
      <c r="F16" s="165"/>
      <c r="G16" s="166"/>
    </row>
    <row r="17" spans="1:7" ht="53.25" customHeight="1" thickBot="1">
      <c r="A17" s="139"/>
      <c r="B17" s="161" t="s">
        <v>81</v>
      </c>
      <c r="C17" s="162"/>
      <c r="D17" s="162"/>
      <c r="E17" s="162"/>
      <c r="F17" s="162"/>
      <c r="G17" s="163"/>
    </row>
    <row r="18" spans="1:7" ht="74.25" customHeight="1" thickBot="1">
      <c r="A18" s="140"/>
      <c r="B18" s="135" t="s">
        <v>75</v>
      </c>
      <c r="C18" s="136"/>
      <c r="D18" s="136"/>
      <c r="E18" s="136"/>
      <c r="F18" s="136"/>
      <c r="G18" s="137"/>
    </row>
  </sheetData>
  <mergeCells count="17">
    <mergeCell ref="B18:G18"/>
    <mergeCell ref="A4:A10"/>
    <mergeCell ref="B10:G10"/>
    <mergeCell ref="A15:A18"/>
    <mergeCell ref="B11:G13"/>
    <mergeCell ref="A12:A13"/>
    <mergeCell ref="B8:G8"/>
    <mergeCell ref="B14:G15"/>
    <mergeCell ref="B17:G17"/>
    <mergeCell ref="B16:G16"/>
    <mergeCell ref="A1:G1"/>
    <mergeCell ref="A2:G2"/>
    <mergeCell ref="B6:G6"/>
    <mergeCell ref="B7:G7"/>
    <mergeCell ref="B9:G9"/>
    <mergeCell ref="B5:G5"/>
    <mergeCell ref="B3:G4"/>
  </mergeCells>
  <pageMargins left="0.7" right="0.7" top="0.75" bottom="0.75" header="0.3" footer="0.3"/>
  <pageSetup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36"/>
  <sheetViews>
    <sheetView workbookViewId="0">
      <selection activeCell="H15" sqref="H15"/>
    </sheetView>
  </sheetViews>
  <sheetFormatPr defaultColWidth="12.7109375" defaultRowHeight="15.75" customHeight="1"/>
  <cols>
    <col min="1" max="1" width="3.85546875" customWidth="1"/>
    <col min="2" max="2" width="66.7109375" customWidth="1"/>
    <col min="3" max="3" width="34" customWidth="1"/>
    <col min="4" max="4" width="14" customWidth="1"/>
  </cols>
  <sheetData>
    <row r="1" spans="1:5" ht="51.95" customHeight="1" thickBot="1">
      <c r="A1" s="168" t="s">
        <v>0</v>
      </c>
      <c r="B1" s="169"/>
      <c r="C1" s="169"/>
      <c r="D1" s="170"/>
    </row>
    <row r="2" spans="1:5" ht="26.1" customHeight="1">
      <c r="A2" s="171" t="s">
        <v>1</v>
      </c>
      <c r="B2" s="172"/>
      <c r="C2" s="30" t="s">
        <v>2</v>
      </c>
      <c r="D2" s="31" t="s">
        <v>3</v>
      </c>
    </row>
    <row r="3" spans="1:5" ht="36" customHeight="1">
      <c r="A3" s="7"/>
      <c r="B3" s="96" t="s">
        <v>4</v>
      </c>
      <c r="C3" s="100">
        <v>13.75</v>
      </c>
      <c r="D3" s="8"/>
    </row>
    <row r="4" spans="1:5" ht="39.950000000000003" customHeight="1">
      <c r="A4" s="95" t="s">
        <v>5</v>
      </c>
      <c r="B4" s="97" t="s">
        <v>6</v>
      </c>
      <c r="C4" s="101" t="s">
        <v>7</v>
      </c>
      <c r="D4" s="93">
        <f>SUM(C3*2)*40*52</f>
        <v>57200</v>
      </c>
    </row>
    <row r="5" spans="1:5" ht="44.1" customHeight="1">
      <c r="A5" s="23"/>
      <c r="B5" s="106" t="s">
        <v>8</v>
      </c>
      <c r="C5" s="103">
        <v>0</v>
      </c>
      <c r="D5" s="108"/>
    </row>
    <row r="6" spans="1:5" ht="38.1" customHeight="1">
      <c r="A6" s="23"/>
      <c r="B6" s="107" t="s">
        <v>9</v>
      </c>
      <c r="C6" s="104">
        <v>0.02</v>
      </c>
      <c r="D6" s="108"/>
    </row>
    <row r="7" spans="1:5" ht="23.1" customHeight="1" thickBot="1">
      <c r="A7" s="34" t="s">
        <v>10</v>
      </c>
      <c r="B7" s="99" t="s">
        <v>11</v>
      </c>
      <c r="C7" s="102"/>
      <c r="D7" s="10">
        <f>SUM(C5)*C6</f>
        <v>0</v>
      </c>
    </row>
    <row r="8" spans="1:5" ht="33" customHeight="1" thickBot="1">
      <c r="A8" s="177" t="s">
        <v>12</v>
      </c>
      <c r="B8" s="178"/>
      <c r="C8" s="178"/>
      <c r="D8" s="179"/>
    </row>
    <row r="9" spans="1:5" ht="42.95" customHeight="1">
      <c r="A9" s="34" t="s">
        <v>13</v>
      </c>
      <c r="B9" s="109" t="s">
        <v>14</v>
      </c>
      <c r="C9" s="110">
        <v>0</v>
      </c>
      <c r="D9" s="8"/>
    </row>
    <row r="10" spans="1:5" ht="90.95" customHeight="1">
      <c r="A10" s="34" t="s">
        <v>15</v>
      </c>
      <c r="B10" s="107" t="s">
        <v>16</v>
      </c>
      <c r="C10" s="115">
        <v>0</v>
      </c>
      <c r="D10" s="8"/>
    </row>
    <row r="11" spans="1:5" ht="54" customHeight="1">
      <c r="A11" s="34" t="s">
        <v>17</v>
      </c>
      <c r="B11" s="98" t="s">
        <v>18</v>
      </c>
      <c r="C11" s="115">
        <v>0</v>
      </c>
      <c r="D11" s="8"/>
    </row>
    <row r="12" spans="1:5" ht="23.1" customHeight="1">
      <c r="A12" s="34"/>
      <c r="B12" s="107" t="s">
        <v>19</v>
      </c>
      <c r="C12" s="111">
        <f>SUM(C9:C11)</f>
        <v>0</v>
      </c>
      <c r="D12" s="8"/>
    </row>
    <row r="13" spans="1:5" ht="30.95" customHeight="1">
      <c r="A13" s="33" t="s">
        <v>20</v>
      </c>
      <c r="B13" s="112" t="s">
        <v>21</v>
      </c>
      <c r="C13" s="113" t="s">
        <v>22</v>
      </c>
      <c r="D13" s="114">
        <f>SUM(C12*750)</f>
        <v>0</v>
      </c>
      <c r="E13" s="3"/>
    </row>
    <row r="14" spans="1:5">
      <c r="A14" s="33"/>
      <c r="B14" s="6"/>
      <c r="C14" s="9"/>
      <c r="D14" s="12"/>
    </row>
    <row r="15" spans="1:5" ht="60">
      <c r="A15" s="92" t="s">
        <v>23</v>
      </c>
      <c r="B15" s="89" t="s">
        <v>24</v>
      </c>
      <c r="C15" s="91" t="s">
        <v>74</v>
      </c>
      <c r="D15" s="90">
        <f>SUM(D4+D7+D13)</f>
        <v>57200</v>
      </c>
    </row>
    <row r="16" spans="1:5" ht="15.75" customHeight="1" thickBot="1">
      <c r="A16" s="13"/>
      <c r="B16" s="2"/>
      <c r="C16" s="2"/>
      <c r="D16" s="11"/>
    </row>
    <row r="17" spans="1:4" ht="69" customHeight="1" thickBot="1">
      <c r="A17" s="173" t="s">
        <v>73</v>
      </c>
      <c r="B17" s="174"/>
      <c r="C17" s="174"/>
      <c r="D17" s="175"/>
    </row>
    <row r="18" spans="1:4" ht="15.75" customHeight="1">
      <c r="A18" s="5"/>
      <c r="B18" s="4"/>
      <c r="C18" s="2"/>
      <c r="D18" s="2"/>
    </row>
    <row r="19" spans="1:4">
      <c r="A19" s="176"/>
      <c r="B19" s="167"/>
      <c r="C19" s="1"/>
      <c r="D19" s="1"/>
    </row>
    <row r="24" spans="1:4" ht="15.75" customHeight="1">
      <c r="A24" s="167"/>
      <c r="B24" s="167"/>
      <c r="C24" s="167"/>
    </row>
    <row r="25" spans="1:4" ht="15.75" customHeight="1">
      <c r="A25" s="167"/>
      <c r="B25" s="167"/>
      <c r="C25" s="167"/>
    </row>
    <row r="33" spans="1:4" ht="15.75" customHeight="1">
      <c r="A33" s="167"/>
      <c r="B33" s="167"/>
      <c r="C33" s="167"/>
      <c r="D33" s="167"/>
    </row>
    <row r="34" spans="1:4" ht="15.75" customHeight="1">
      <c r="A34" s="167"/>
      <c r="B34" s="167"/>
      <c r="C34" s="167"/>
      <c r="D34" s="167"/>
    </row>
    <row r="36" spans="1:4" ht="15.75" customHeight="1">
      <c r="A36" s="167"/>
      <c r="B36" s="167"/>
      <c r="C36" s="167"/>
      <c r="D36" s="167"/>
    </row>
  </sheetData>
  <mergeCells count="10">
    <mergeCell ref="A33:D33"/>
    <mergeCell ref="A34:D34"/>
    <mergeCell ref="A36:D36"/>
    <mergeCell ref="A1:D1"/>
    <mergeCell ref="A2:B2"/>
    <mergeCell ref="A17:D17"/>
    <mergeCell ref="A19:B19"/>
    <mergeCell ref="A24:C24"/>
    <mergeCell ref="A25:C25"/>
    <mergeCell ref="A8:D8"/>
  </mergeCells>
  <pageMargins left="0.25" right="0.25" top="0.25" bottom="0.25" header="0.3" footer="0.3"/>
  <pageSetup scale="8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D17"/>
  <sheetViews>
    <sheetView topLeftCell="A4" workbookViewId="0">
      <selection activeCell="H11" sqref="H11"/>
    </sheetView>
  </sheetViews>
  <sheetFormatPr defaultColWidth="12.7109375" defaultRowHeight="15.75" customHeight="1"/>
  <cols>
    <col min="1" max="1" width="4.140625" customWidth="1"/>
    <col min="2" max="2" width="57.28515625" customWidth="1"/>
    <col min="3" max="3" width="33.7109375" customWidth="1"/>
    <col min="4" max="4" width="15.85546875" customWidth="1"/>
  </cols>
  <sheetData>
    <row r="1" spans="1:4" ht="50.1" customHeight="1" thickBot="1">
      <c r="A1" s="180" t="s">
        <v>25</v>
      </c>
      <c r="B1" s="181"/>
      <c r="C1" s="181"/>
      <c r="D1" s="182"/>
    </row>
    <row r="2" spans="1:4" ht="27" customHeight="1">
      <c r="A2" s="171" t="s">
        <v>1</v>
      </c>
      <c r="B2" s="183"/>
      <c r="C2" s="30" t="s">
        <v>2</v>
      </c>
      <c r="D2" s="31" t="s">
        <v>3</v>
      </c>
    </row>
    <row r="3" spans="1:4" ht="42" customHeight="1">
      <c r="A3" s="14"/>
      <c r="B3" s="25" t="s">
        <v>4</v>
      </c>
      <c r="C3" s="75">
        <v>13.75</v>
      </c>
      <c r="D3" s="15"/>
    </row>
    <row r="4" spans="1:4" ht="62.1" customHeight="1">
      <c r="A4" s="35" t="s">
        <v>5</v>
      </c>
      <c r="B4" s="69" t="s">
        <v>26</v>
      </c>
      <c r="C4" s="72" t="s">
        <v>7</v>
      </c>
      <c r="D4" s="24">
        <f>SUM(C3*2)*40*52</f>
        <v>57200</v>
      </c>
    </row>
    <row r="5" spans="1:4" ht="59.1" customHeight="1">
      <c r="A5" s="35"/>
      <c r="B5" s="105" t="s">
        <v>8</v>
      </c>
      <c r="C5" s="73">
        <v>0</v>
      </c>
      <c r="D5" s="15"/>
    </row>
    <row r="6" spans="1:4" ht="39" customHeight="1">
      <c r="A6" s="35"/>
      <c r="B6" s="26" t="s">
        <v>9</v>
      </c>
      <c r="C6" s="74">
        <v>0</v>
      </c>
      <c r="D6" s="76"/>
    </row>
    <row r="7" spans="1:4" ht="29.1" customHeight="1" thickBot="1">
      <c r="A7" s="35" t="s">
        <v>10</v>
      </c>
      <c r="B7" s="70" t="s">
        <v>11</v>
      </c>
      <c r="C7" s="71"/>
      <c r="D7" s="17">
        <f>SUM(C5*C6)</f>
        <v>0</v>
      </c>
    </row>
    <row r="8" spans="1:4" ht="33" customHeight="1" thickBot="1">
      <c r="A8" s="184" t="s">
        <v>12</v>
      </c>
      <c r="B8" s="185"/>
      <c r="C8" s="185"/>
      <c r="D8" s="186"/>
    </row>
    <row r="9" spans="1:4" ht="42.95" customHeight="1">
      <c r="A9" s="35" t="s">
        <v>13</v>
      </c>
      <c r="B9" s="28" t="s">
        <v>14</v>
      </c>
      <c r="C9" s="61">
        <v>0</v>
      </c>
      <c r="D9" s="15"/>
    </row>
    <row r="10" spans="1:4" ht="92.1" customHeight="1">
      <c r="A10" s="35" t="s">
        <v>15</v>
      </c>
      <c r="B10" s="26" t="s">
        <v>16</v>
      </c>
      <c r="C10" s="62">
        <v>0</v>
      </c>
      <c r="D10" s="15"/>
    </row>
    <row r="11" spans="1:4" ht="66" customHeight="1">
      <c r="A11" s="35" t="s">
        <v>17</v>
      </c>
      <c r="B11" s="26" t="s">
        <v>18</v>
      </c>
      <c r="C11" s="62">
        <v>0</v>
      </c>
      <c r="D11" s="15"/>
    </row>
    <row r="12" spans="1:4" ht="35.25" customHeight="1">
      <c r="A12" s="35"/>
      <c r="B12" s="26" t="s">
        <v>19</v>
      </c>
      <c r="C12" s="63">
        <f>SUM(C9:C11)</f>
        <v>0</v>
      </c>
      <c r="D12" s="15"/>
    </row>
    <row r="13" spans="1:4" ht="36" customHeight="1">
      <c r="A13" s="35" t="s">
        <v>20</v>
      </c>
      <c r="B13" s="26" t="s">
        <v>21</v>
      </c>
      <c r="C13" s="27" t="s">
        <v>22</v>
      </c>
      <c r="D13" s="36">
        <f>SUM(C12*750)</f>
        <v>0</v>
      </c>
    </row>
    <row r="14" spans="1:4" ht="16.5" thickBot="1">
      <c r="A14" s="35"/>
      <c r="B14" s="6"/>
      <c r="C14" s="16"/>
      <c r="D14" s="18"/>
    </row>
    <row r="15" spans="1:4" ht="69.95" customHeight="1" thickBot="1">
      <c r="A15" s="94" t="s">
        <v>23</v>
      </c>
      <c r="B15" s="32" t="s">
        <v>24</v>
      </c>
      <c r="C15" s="77" t="s">
        <v>74</v>
      </c>
      <c r="D15" s="29">
        <f>SUM(D4-D7+D13)</f>
        <v>57200</v>
      </c>
    </row>
    <row r="16" spans="1:4" ht="15.75" customHeight="1" thickBot="1">
      <c r="A16" s="19"/>
      <c r="B16" s="16"/>
      <c r="C16" s="16"/>
      <c r="D16" s="15"/>
    </row>
    <row r="17" spans="1:4" ht="88.5" customHeight="1" thickBot="1">
      <c r="A17" s="173" t="s">
        <v>73</v>
      </c>
      <c r="B17" s="174"/>
      <c r="C17" s="174"/>
      <c r="D17" s="175"/>
    </row>
  </sheetData>
  <mergeCells count="4">
    <mergeCell ref="A1:D1"/>
    <mergeCell ref="A2:B2"/>
    <mergeCell ref="A8:D8"/>
    <mergeCell ref="A17:D17"/>
  </mergeCells>
  <pageMargins left="0.25" right="0.25" top="0.25" bottom="0.25" header="0.3" footer="0.3"/>
  <pageSetup scale="93"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D23"/>
  <sheetViews>
    <sheetView workbookViewId="0">
      <selection activeCell="F16" sqref="F16"/>
    </sheetView>
  </sheetViews>
  <sheetFormatPr defaultColWidth="12.7109375" defaultRowHeight="15.75" customHeight="1"/>
  <cols>
    <col min="1" max="1" width="6.85546875" customWidth="1"/>
    <col min="2" max="2" width="35" customWidth="1"/>
    <col min="3" max="3" width="52.42578125" customWidth="1"/>
    <col min="4" max="4" width="18" customWidth="1"/>
  </cols>
  <sheetData>
    <row r="1" spans="1:4" ht="48.75" customHeight="1" thickBot="1">
      <c r="A1" s="168" t="s">
        <v>94</v>
      </c>
      <c r="B1" s="191"/>
      <c r="C1" s="191"/>
      <c r="D1" s="192"/>
    </row>
    <row r="2" spans="1:4" ht="33" customHeight="1">
      <c r="A2" s="202" t="s">
        <v>27</v>
      </c>
      <c r="B2" s="203"/>
      <c r="C2" s="203"/>
      <c r="D2" s="204"/>
    </row>
    <row r="3" spans="1:4" ht="54.95" customHeight="1">
      <c r="A3" s="39" t="s">
        <v>28</v>
      </c>
      <c r="B3" s="40" t="s">
        <v>29</v>
      </c>
      <c r="C3" s="46" t="s">
        <v>30</v>
      </c>
      <c r="D3" s="44">
        <f>'Appendix A'!D15</f>
        <v>57200</v>
      </c>
    </row>
    <row r="4" spans="1:4" ht="39.950000000000003" customHeight="1">
      <c r="A4" s="39" t="s">
        <v>31</v>
      </c>
      <c r="B4" s="40" t="s">
        <v>32</v>
      </c>
      <c r="C4" s="46" t="s">
        <v>33</v>
      </c>
      <c r="D4" s="64"/>
    </row>
    <row r="5" spans="1:4" ht="54" customHeight="1">
      <c r="A5" s="42" t="s">
        <v>34</v>
      </c>
      <c r="B5" s="43" t="s">
        <v>84</v>
      </c>
      <c r="C5" s="46" t="s">
        <v>83</v>
      </c>
      <c r="D5" s="44">
        <f>SUM(D3+D4)*7.65%</f>
        <v>4375.8</v>
      </c>
    </row>
    <row r="6" spans="1:4" ht="24" customHeight="1">
      <c r="A6" s="193" t="s">
        <v>35</v>
      </c>
      <c r="B6" s="194"/>
      <c r="C6" s="79"/>
      <c r="D6" s="80">
        <f>SUM(D3+D4+D5)</f>
        <v>61575.8</v>
      </c>
    </row>
    <row r="7" spans="1:4" ht="29.1" customHeight="1">
      <c r="A7" s="195" t="s">
        <v>36</v>
      </c>
      <c r="B7" s="196"/>
      <c r="C7" s="50"/>
      <c r="D7" s="38"/>
    </row>
    <row r="8" spans="1:4" ht="24" customHeight="1">
      <c r="A8" s="39" t="s">
        <v>37</v>
      </c>
      <c r="B8" s="41" t="s">
        <v>38</v>
      </c>
      <c r="C8" s="40" t="s">
        <v>39</v>
      </c>
      <c r="D8" s="44">
        <f>SUM(D6)*14%</f>
        <v>8620.612000000001</v>
      </c>
    </row>
    <row r="9" spans="1:4" ht="24" customHeight="1">
      <c r="A9" s="39" t="s">
        <v>40</v>
      </c>
      <c r="B9" s="41" t="s">
        <v>41</v>
      </c>
      <c r="C9" s="40" t="s">
        <v>42</v>
      </c>
      <c r="D9" s="44">
        <v>1050</v>
      </c>
    </row>
    <row r="10" spans="1:4" ht="69" customHeight="1">
      <c r="A10" s="39" t="s">
        <v>43</v>
      </c>
      <c r="B10" s="41" t="s">
        <v>44</v>
      </c>
      <c r="C10" s="46" t="s">
        <v>45</v>
      </c>
      <c r="D10" s="65">
        <v>12000</v>
      </c>
    </row>
    <row r="11" spans="1:4" ht="32.1" customHeight="1">
      <c r="A11" s="197" t="s">
        <v>46</v>
      </c>
      <c r="B11" s="198"/>
      <c r="C11" s="81"/>
      <c r="D11" s="82">
        <f>SUM(D8:D10)</f>
        <v>21670.612000000001</v>
      </c>
    </row>
    <row r="12" spans="1:4" ht="23.1" customHeight="1">
      <c r="A12" s="199" t="s">
        <v>47</v>
      </c>
      <c r="B12" s="194"/>
      <c r="C12" s="200"/>
      <c r="D12" s="82">
        <f>SUM(D6+D11)</f>
        <v>83246.412000000011</v>
      </c>
    </row>
    <row r="13" spans="1:4" ht="23.1" customHeight="1">
      <c r="A13" s="51"/>
      <c r="B13" s="49"/>
      <c r="C13" s="52"/>
      <c r="D13" s="53"/>
    </row>
    <row r="14" spans="1:4" ht="21.95" customHeight="1">
      <c r="A14" s="187" t="s">
        <v>48</v>
      </c>
      <c r="B14" s="188"/>
      <c r="C14" s="201"/>
      <c r="D14" s="116"/>
    </row>
    <row r="15" spans="1:4" ht="23.1" customHeight="1">
      <c r="A15" s="39" t="s">
        <v>49</v>
      </c>
      <c r="B15" s="41" t="s">
        <v>50</v>
      </c>
      <c r="C15" s="41"/>
      <c r="D15" s="66">
        <v>1200</v>
      </c>
    </row>
    <row r="16" spans="1:4" ht="23.1" customHeight="1">
      <c r="A16" s="39" t="s">
        <v>51</v>
      </c>
      <c r="B16" s="41" t="s">
        <v>52</v>
      </c>
      <c r="C16" s="41"/>
      <c r="D16" s="65">
        <v>2000</v>
      </c>
    </row>
    <row r="17" spans="1:4" ht="69.95" customHeight="1">
      <c r="A17" s="39" t="s">
        <v>53</v>
      </c>
      <c r="B17" s="41" t="s">
        <v>54</v>
      </c>
      <c r="C17" s="40" t="s">
        <v>82</v>
      </c>
      <c r="D17" s="66">
        <v>2000</v>
      </c>
    </row>
    <row r="18" spans="1:4" ht="38.1" customHeight="1">
      <c r="A18" s="39" t="s">
        <v>55</v>
      </c>
      <c r="B18" s="40" t="s">
        <v>56</v>
      </c>
      <c r="C18" s="40" t="s">
        <v>57</v>
      </c>
      <c r="D18" s="66">
        <v>900</v>
      </c>
    </row>
    <row r="19" spans="1:4" ht="39" customHeight="1">
      <c r="A19" s="39" t="s">
        <v>58</v>
      </c>
      <c r="B19" s="41" t="s">
        <v>59</v>
      </c>
      <c r="C19" s="40" t="s">
        <v>87</v>
      </c>
      <c r="D19" s="66">
        <v>750</v>
      </c>
    </row>
    <row r="20" spans="1:4" ht="39" customHeight="1">
      <c r="A20" s="42" t="s">
        <v>60</v>
      </c>
      <c r="B20" s="43" t="s">
        <v>61</v>
      </c>
      <c r="C20" s="40" t="s">
        <v>86</v>
      </c>
      <c r="D20" s="65">
        <v>175</v>
      </c>
    </row>
    <row r="21" spans="1:4" ht="21.95" customHeight="1">
      <c r="A21" s="187" t="s">
        <v>62</v>
      </c>
      <c r="B21" s="188"/>
      <c r="C21" s="78"/>
      <c r="D21" s="83">
        <f>SUM(D15:D20)</f>
        <v>7025</v>
      </c>
    </row>
    <row r="22" spans="1:4" ht="15.75" customHeight="1" thickBot="1">
      <c r="A22" s="20"/>
      <c r="B22" s="9"/>
      <c r="C22" s="9"/>
      <c r="D22" s="8"/>
    </row>
    <row r="23" spans="1:4" ht="27.75" customHeight="1" thickBot="1">
      <c r="A23" s="189" t="s">
        <v>63</v>
      </c>
      <c r="B23" s="190"/>
      <c r="C23" s="190"/>
      <c r="D23" s="84">
        <f>SUM(D12+D21)</f>
        <v>90271.412000000011</v>
      </c>
    </row>
  </sheetData>
  <mergeCells count="9">
    <mergeCell ref="A21:B21"/>
    <mergeCell ref="A23:C23"/>
    <mergeCell ref="A1:D1"/>
    <mergeCell ref="A6:B6"/>
    <mergeCell ref="A7:B7"/>
    <mergeCell ref="A11:B11"/>
    <mergeCell ref="A12:C12"/>
    <mergeCell ref="A14:C14"/>
    <mergeCell ref="A2:D2"/>
  </mergeCells>
  <pageMargins left="0.25" right="0.25" top="0.25" bottom="0.25" header="0.3" footer="0.3"/>
  <pageSetup scale="9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E24"/>
  <sheetViews>
    <sheetView workbookViewId="0">
      <selection activeCell="E27" sqref="E27"/>
    </sheetView>
  </sheetViews>
  <sheetFormatPr defaultColWidth="12.7109375" defaultRowHeight="15.75" customHeight="1"/>
  <cols>
    <col min="1" max="1" width="4" customWidth="1"/>
    <col min="2" max="2" width="35.28515625" customWidth="1"/>
    <col min="3" max="3" width="53.140625" customWidth="1"/>
    <col min="4" max="4" width="20.28515625" customWidth="1"/>
  </cols>
  <sheetData>
    <row r="1" spans="1:5" ht="45" customHeight="1" thickBot="1">
      <c r="A1" s="206" t="s">
        <v>93</v>
      </c>
      <c r="B1" s="207"/>
      <c r="C1" s="207"/>
      <c r="D1" s="208"/>
    </row>
    <row r="2" spans="1:5" ht="32.1" customHeight="1">
      <c r="A2" s="202" t="s">
        <v>27</v>
      </c>
      <c r="B2" s="203"/>
      <c r="C2" s="203"/>
      <c r="D2" s="204"/>
    </row>
    <row r="3" spans="1:5" ht="60" customHeight="1">
      <c r="A3" s="56" t="s">
        <v>28</v>
      </c>
      <c r="B3" s="40" t="s">
        <v>29</v>
      </c>
      <c r="C3" s="46" t="s">
        <v>30</v>
      </c>
      <c r="D3" s="45">
        <f>'Appendix B'!D15</f>
        <v>57200</v>
      </c>
    </row>
    <row r="4" spans="1:5" ht="42.95" customHeight="1">
      <c r="A4" s="56" t="s">
        <v>31</v>
      </c>
      <c r="B4" s="40" t="s">
        <v>32</v>
      </c>
      <c r="C4" s="46" t="s">
        <v>33</v>
      </c>
      <c r="D4" s="67"/>
    </row>
    <row r="5" spans="1:5" ht="54" customHeight="1">
      <c r="A5" s="56" t="s">
        <v>34</v>
      </c>
      <c r="B5" s="40" t="s">
        <v>84</v>
      </c>
      <c r="C5" s="46" t="s">
        <v>83</v>
      </c>
      <c r="D5" s="44">
        <f>SUM(D3)*7.65%</f>
        <v>4375.8</v>
      </c>
    </row>
    <row r="6" spans="1:5" ht="33" customHeight="1">
      <c r="A6" s="209" t="s">
        <v>35</v>
      </c>
      <c r="B6" s="194"/>
      <c r="C6" s="78"/>
      <c r="D6" s="85">
        <f>SUM(D3:D5)</f>
        <v>61575.8</v>
      </c>
    </row>
    <row r="7" spans="1:5" ht="21.95" customHeight="1">
      <c r="A7" s="195" t="s">
        <v>36</v>
      </c>
      <c r="B7" s="196"/>
      <c r="C7" s="37"/>
      <c r="D7" s="38"/>
    </row>
    <row r="8" spans="1:5" ht="39.950000000000003" customHeight="1">
      <c r="A8" s="57" t="s">
        <v>37</v>
      </c>
      <c r="B8" s="41" t="s">
        <v>38</v>
      </c>
      <c r="C8" s="40" t="s">
        <v>64</v>
      </c>
      <c r="D8" s="44">
        <f>SUM(D6)*14%</f>
        <v>8620.612000000001</v>
      </c>
    </row>
    <row r="9" spans="1:5" ht="41.1" customHeight="1">
      <c r="A9" s="57" t="s">
        <v>40</v>
      </c>
      <c r="B9" s="41" t="s">
        <v>41</v>
      </c>
      <c r="C9" s="40" t="s">
        <v>65</v>
      </c>
      <c r="D9" s="44">
        <v>1012.5</v>
      </c>
    </row>
    <row r="10" spans="1:5" ht="75.95" customHeight="1">
      <c r="A10" s="57" t="s">
        <v>43</v>
      </c>
      <c r="B10" s="41" t="s">
        <v>44</v>
      </c>
      <c r="C10" s="40" t="s">
        <v>45</v>
      </c>
      <c r="D10" s="68">
        <v>12000</v>
      </c>
    </row>
    <row r="11" spans="1:5" ht="21.95" customHeight="1">
      <c r="A11" s="193" t="s">
        <v>46</v>
      </c>
      <c r="B11" s="194"/>
      <c r="C11" s="78"/>
      <c r="D11" s="85">
        <f>SUM(D8:D10)</f>
        <v>21633.112000000001</v>
      </c>
    </row>
    <row r="12" spans="1:5" s="21" customFormat="1" ht="23.1" customHeight="1">
      <c r="A12" s="210" t="s">
        <v>47</v>
      </c>
      <c r="B12" s="211"/>
      <c r="C12" s="211"/>
      <c r="D12" s="86">
        <f>SUM(D6+D11)</f>
        <v>83208.912000000011</v>
      </c>
      <c r="E12" s="22"/>
    </row>
    <row r="13" spans="1:5" ht="23.1" customHeight="1">
      <c r="A13" s="54"/>
      <c r="B13" s="37"/>
      <c r="C13" s="37"/>
      <c r="D13" s="55"/>
    </row>
    <row r="14" spans="1:5" ht="21" customHeight="1">
      <c r="A14" s="212" t="s">
        <v>48</v>
      </c>
      <c r="B14" s="213"/>
      <c r="C14" s="213"/>
      <c r="D14" s="214"/>
    </row>
    <row r="15" spans="1:5" ht="23.1" customHeight="1">
      <c r="A15" s="57" t="s">
        <v>49</v>
      </c>
      <c r="B15" s="47" t="s">
        <v>50</v>
      </c>
      <c r="C15" s="48"/>
      <c r="D15" s="68">
        <v>1200</v>
      </c>
    </row>
    <row r="16" spans="1:5" ht="23.1" customHeight="1">
      <c r="A16" s="57" t="s">
        <v>51</v>
      </c>
      <c r="B16" s="47" t="s">
        <v>52</v>
      </c>
      <c r="C16" s="48"/>
      <c r="D16" s="68">
        <v>2000</v>
      </c>
    </row>
    <row r="17" spans="1:4" ht="69.95" customHeight="1">
      <c r="A17" s="57" t="s">
        <v>53</v>
      </c>
      <c r="B17" s="40" t="s">
        <v>54</v>
      </c>
      <c r="C17" s="40" t="s">
        <v>82</v>
      </c>
      <c r="D17" s="68">
        <v>2000</v>
      </c>
    </row>
    <row r="18" spans="1:4" ht="41.1" customHeight="1">
      <c r="A18" s="57" t="s">
        <v>55</v>
      </c>
      <c r="B18" s="40" t="s">
        <v>56</v>
      </c>
      <c r="C18" s="40" t="s">
        <v>57</v>
      </c>
      <c r="D18" s="68">
        <v>1500</v>
      </c>
    </row>
    <row r="19" spans="1:4" ht="40.5" customHeight="1">
      <c r="A19" s="57" t="s">
        <v>58</v>
      </c>
      <c r="B19" s="40" t="s">
        <v>59</v>
      </c>
      <c r="C19" s="40" t="s">
        <v>87</v>
      </c>
      <c r="D19" s="68">
        <v>750</v>
      </c>
    </row>
    <row r="20" spans="1:4" ht="42" customHeight="1">
      <c r="A20" s="57" t="s">
        <v>60</v>
      </c>
      <c r="B20" s="40" t="s">
        <v>61</v>
      </c>
      <c r="C20" s="40" t="s">
        <v>86</v>
      </c>
      <c r="D20" s="68">
        <v>175</v>
      </c>
    </row>
    <row r="21" spans="1:4" ht="36" customHeight="1">
      <c r="A21" s="57" t="s">
        <v>66</v>
      </c>
      <c r="B21" s="40" t="s">
        <v>67</v>
      </c>
      <c r="C21" s="40" t="s">
        <v>85</v>
      </c>
      <c r="D21" s="68">
        <v>12000</v>
      </c>
    </row>
    <row r="22" spans="1:4" ht="29.25" customHeight="1">
      <c r="A22" s="205" t="s">
        <v>62</v>
      </c>
      <c r="B22" s="188"/>
      <c r="C22" s="78"/>
      <c r="D22" s="85">
        <f>SUM(D15:D21)</f>
        <v>19625</v>
      </c>
    </row>
    <row r="23" spans="1:4" ht="15.75" customHeight="1" thickBot="1">
      <c r="A23" s="58"/>
      <c r="B23" s="59"/>
      <c r="C23" s="59"/>
      <c r="D23" s="60"/>
    </row>
    <row r="24" spans="1:4" ht="33.75" customHeight="1" thickBot="1">
      <c r="A24" s="189" t="s">
        <v>63</v>
      </c>
      <c r="B24" s="190"/>
      <c r="C24" s="190"/>
      <c r="D24" s="84">
        <f>SUM(D12+D22)</f>
        <v>102833.91200000001</v>
      </c>
    </row>
  </sheetData>
  <mergeCells count="9">
    <mergeCell ref="A22:B22"/>
    <mergeCell ref="A24:C24"/>
    <mergeCell ref="A1:D1"/>
    <mergeCell ref="A6:B6"/>
    <mergeCell ref="A7:B7"/>
    <mergeCell ref="A11:B11"/>
    <mergeCell ref="A12:C12"/>
    <mergeCell ref="A14:D14"/>
    <mergeCell ref="A2:D2"/>
  </mergeCells>
  <printOptions horizontalCentered="1"/>
  <pageMargins left="0.25" right="0.25" top="0.25" bottom="0.25" header="0.3" footer="0.3"/>
  <pageSetup scale="8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User Guide</vt:lpstr>
      <vt:lpstr>Appendix A</vt:lpstr>
      <vt:lpstr>Appendix B</vt:lpstr>
      <vt:lpstr>Appendix C</vt:lpstr>
      <vt:lpstr>Appendix D</vt:lpstr>
      <vt:lpstr>'Appendix A'!Print_Area</vt:lpstr>
      <vt:lpstr>'Appendix B'!Print_Area</vt:lpstr>
      <vt:lpstr>'Appendix C'!Print_Area</vt:lpstr>
      <vt:lpstr>'Appendix D'!Print_Area</vt:lpstr>
      <vt:lpstr>'User Guide'!Print_Area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Rainey</dc:creator>
  <cp:lastModifiedBy>Kathleen Rainey</cp:lastModifiedBy>
  <cp:lastPrinted>2024-11-11T21:48:22Z</cp:lastPrinted>
  <dcterms:created xsi:type="dcterms:W3CDTF">2024-11-11T15:57:17Z</dcterms:created>
  <dcterms:modified xsi:type="dcterms:W3CDTF">2024-11-19T22:30:58Z</dcterms:modified>
</cp:coreProperties>
</file>